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52DE479F-B487-4B1E-B11E-82EB0D9C7AF9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Asistencias!$A$1:$CA$16</definedName>
    <definedName name="_xlnm.Print_Area" localSheetId="1">'Notas Detalladas'!$A$1:$X$19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16" i="3"/>
  <c r="C17" i="3"/>
  <c r="C18" i="3"/>
  <c r="C19" i="3"/>
  <c r="B11" i="2"/>
  <c r="B12" i="2"/>
  <c r="B13" i="2"/>
  <c r="B14" i="2"/>
  <c r="B15" i="2"/>
  <c r="N15" i="3"/>
  <c r="N16" i="3"/>
  <c r="N17" i="3"/>
  <c r="N18" i="3"/>
  <c r="N19" i="3"/>
  <c r="N14" i="3"/>
  <c r="M10" i="2"/>
  <c r="J14" i="3" s="1"/>
  <c r="B10" i="2"/>
  <c r="BB7" i="1"/>
  <c r="BB6" i="1"/>
  <c r="BB5" i="1"/>
  <c r="BB4" i="1"/>
  <c r="BB3" i="1"/>
  <c r="BL10" i="1"/>
  <c r="BO11" i="1"/>
  <c r="BO12" i="1"/>
  <c r="BO13" i="1"/>
  <c r="BO14" i="1"/>
  <c r="BO15" i="1"/>
  <c r="BL11" i="1"/>
  <c r="BL12" i="1"/>
  <c r="BL13" i="1"/>
  <c r="BL14" i="1"/>
  <c r="BL15" i="1"/>
  <c r="BI11" i="1"/>
  <c r="BI12" i="1"/>
  <c r="BI13" i="1"/>
  <c r="BI14" i="1"/>
  <c r="BI15" i="1"/>
  <c r="BC11" i="1"/>
  <c r="BF11" i="1" s="1"/>
  <c r="BC12" i="1"/>
  <c r="BF12" i="1" s="1"/>
  <c r="BC13" i="1"/>
  <c r="BF13" i="1" s="1"/>
  <c r="BC14" i="1"/>
  <c r="BF14" i="1" s="1"/>
  <c r="BC15" i="1"/>
  <c r="BF15" i="1" s="1"/>
  <c r="AZ11" i="1"/>
  <c r="AZ12" i="1"/>
  <c r="AZ13" i="1"/>
  <c r="AZ14" i="1"/>
  <c r="AZ15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M11" i="2"/>
  <c r="J15" i="3" s="1"/>
  <c r="M12" i="2"/>
  <c r="J16" i="3" s="1"/>
  <c r="L16" i="3" s="1"/>
  <c r="M13" i="2"/>
  <c r="J17" i="3" s="1"/>
  <c r="L17" i="3" s="1"/>
  <c r="M14" i="2"/>
  <c r="J18" i="3" s="1"/>
  <c r="L18" i="3" s="1"/>
  <c r="M15" i="2"/>
  <c r="J19" i="3" s="1"/>
  <c r="L19" i="3" s="1"/>
  <c r="L6" i="3"/>
  <c r="D6" i="3"/>
  <c r="D7" i="3"/>
  <c r="O7" i="3"/>
  <c r="C14" i="3"/>
  <c r="C7" i="2"/>
  <c r="C6" i="2"/>
  <c r="C5" i="2"/>
  <c r="C4" i="2"/>
  <c r="C3" i="2"/>
  <c r="AA7" i="1"/>
  <c r="AA6" i="1"/>
  <c r="AA5" i="1"/>
  <c r="AA3" i="1"/>
  <c r="AA4" i="1"/>
  <c r="L15" i="3" l="1"/>
  <c r="O15" i="3" s="1"/>
  <c r="Q15" i="3" s="1"/>
  <c r="O19" i="3"/>
  <c r="Q19" i="3" s="1"/>
  <c r="O17" i="3"/>
  <c r="Q17" i="3" s="1"/>
  <c r="O16" i="3"/>
  <c r="Q16" i="3" s="1"/>
  <c r="O18" i="3"/>
  <c r="Q18" i="3" s="1"/>
  <c r="BR13" i="1"/>
  <c r="BR14" i="1"/>
  <c r="BY14" i="1" s="1"/>
  <c r="BR15" i="1"/>
  <c r="BY15" i="1" s="1"/>
  <c r="BR11" i="1"/>
  <c r="BY11" i="1" s="1"/>
  <c r="BR12" i="1"/>
  <c r="BY12" i="1" s="1"/>
  <c r="BR10" i="1"/>
  <c r="BU14" i="1" l="1"/>
  <c r="BV14" i="1" s="1"/>
  <c r="BU15" i="1"/>
  <c r="BV15" i="1" s="1"/>
  <c r="BU11" i="1"/>
  <c r="BV11" i="1" s="1"/>
  <c r="BY13" i="1"/>
  <c r="BU13" i="1"/>
  <c r="BV13" i="1" s="1"/>
  <c r="BU12" i="1"/>
  <c r="BV12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<sst xmlns="http://schemas.openxmlformats.org/spreadsheetml/2006/main" count="123" uniqueCount="81">
  <si>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</si>
  <si>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</si>
  <si>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</si>
  <si>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</si>
  <si>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</si>
  <si>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</si>
  <si>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</si>
  <si>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</si>
  <si>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</si>
  <si>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</si>
  <si>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</si>
  <si>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</si>
  <si>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</si>
  <si>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</si>
  <si>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</si>
  <si>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</si>
  <si>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</si>
  <si>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</si>
  <si>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</si>
  <si>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</si>
  <si>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</si>
  <si>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</si>
  <si>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</si>
  <si>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</si>
  <si>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</si>
  <si>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</si>
  <si>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</si>
  <si>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</si>
  <si>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</si>
  <si>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</si>
  <si>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</si>
  <si>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</si>
  <si>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</si>
  <si>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</si>
  <si>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</si>
  <si>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</si>
  <si>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</si>
  <si>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</si>
  <si>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</si>
  <si>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</si>
  <si>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</si>
  <si>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</si>
  <si>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</si>
  <si>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</si>
  <si>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</si>
  <si>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</si>
  <si>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</si>
  <si>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</si>
  <si>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</si>
  <si>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</si>
  <si>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</si>
  <si>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</si>
  <si>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</si>
  <si>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</si>
  <si>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</si>
  <si>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</si>
  <si>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</si>
  <si>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</si>
  <si>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</si>
  <si>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</si>
  <si>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</si>
  <si>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</si>
  <si>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</si>
  <si>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</si>
  <si>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</si>
  <si>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</si>
  <si>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</si>
  <si>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</si>
  <si>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</si>
  <si>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</si>
  <si>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</si>
  <si>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</si>
  <si>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</t>
  </si>
  <si>
    <t>COSMIATRIA</t>
  </si>
  <si>
    <t>INTENSIVO (SAB)</t>
  </si>
  <si>
    <t>Herrera Ordoñez Gladys Maruja</t>
  </si>
  <si>
    <t>Palacios Muñoz Gloria Marjorie</t>
  </si>
  <si>
    <t>Onofre Trujillo Vianca Daniela</t>
  </si>
  <si>
    <t>Aguilera Cadena Maria Belen</t>
  </si>
  <si>
    <t>Aguilera Cadena Myriam Alexandra</t>
  </si>
  <si>
    <t>Flores Flores Daniela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</si>
</sst>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9" fillId="16" borderId="1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8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1" fontId="22" fillId="17" borderId="1" xfId="0" applyNumberFormat="1" applyFont="1" applyFill="1" applyBorder="1" applyAlignment="1" applyProtection="1">
      <alignment horizontal="center" vertical="center"/>
      <protection locked="0"/>
    </xf>
    <xf numFmtId="0" fontId="21" fillId="18" borderId="4" xfId="0" applyFont="1" applyFill="1" applyBorder="1" applyAlignment="1">
      <alignment horizontal="center" vertical="center"/>
    </xf>
    <xf numFmtId="0" fontId="21" fillId="18" borderId="5" xfId="0" applyFont="1" applyFill="1" applyBorder="1" applyAlignment="1">
      <alignment horizontal="center" vertical="center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0" fillId="5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16"/>
  <sheetViews>
    <sheetView view="pageBreakPreview" topLeftCell="A7" zoomScale="115" zoomScaleNormal="100" zoomScaleSheetLayoutView="115" workbookViewId="0">
      <selection activeCell="C9" sqref="C9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4"/>
      <c r="Y1" s="62" t="s">
        <v>2</v>
      </c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4"/>
      <c r="AZ1" s="62" t="s">
        <v>2</v>
      </c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4"/>
    </row>
    <row r="2" spans="1:79" ht="20.25" customHeight="1" x14ac:dyDescent="0.3">
      <c r="A2" s="65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Y2" s="65" t="s">
        <v>30</v>
      </c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7"/>
      <c r="AZ2" s="65" t="s">
        <v>65</v>
      </c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7"/>
    </row>
    <row r="3" spans="1:79" ht="24" customHeight="1" x14ac:dyDescent="0.3">
      <c r="A3" s="58" t="s">
        <v>23</v>
      </c>
      <c r="B3" s="59"/>
      <c r="C3" s="68" t="s">
        <v>73</v>
      </c>
      <c r="D3" s="68"/>
      <c r="E3" s="68"/>
      <c r="F3" s="68"/>
      <c r="G3" s="68"/>
      <c r="H3" s="12"/>
      <c r="I3" s="69" t="s">
        <v>44</v>
      </c>
      <c r="J3" s="69"/>
      <c r="K3" s="69"/>
      <c r="L3" s="69"/>
      <c r="M3" s="69"/>
      <c r="N3" s="69"/>
      <c r="O3" s="69"/>
      <c r="P3" s="69"/>
      <c r="Q3" s="69"/>
      <c r="R3" s="69"/>
      <c r="S3" s="69"/>
      <c r="T3" s="12"/>
      <c r="U3" s="12"/>
      <c r="V3" s="12"/>
      <c r="W3" s="12"/>
      <c r="X3" s="13"/>
      <c r="Y3" s="71" t="s">
        <v>23</v>
      </c>
      <c r="Z3" s="72"/>
      <c r="AA3" s="73" t="str">
        <f>C3</f>
        <v>COSMIATRIA</v>
      </c>
      <c r="AB3" s="73"/>
      <c r="AC3" s="73"/>
      <c r="AD3" s="73"/>
      <c r="AE3" s="73"/>
      <c r="AF3" s="21"/>
      <c r="AG3" s="12"/>
      <c r="AH3" s="69" t="s">
        <v>44</v>
      </c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12"/>
      <c r="AT3" s="12"/>
      <c r="AU3" s="12"/>
      <c r="AV3" s="12"/>
      <c r="AW3" s="12"/>
      <c r="AX3" s="12"/>
      <c r="AY3" s="13"/>
      <c r="AZ3" s="71" t="s">
        <v>23</v>
      </c>
      <c r="BA3" s="72"/>
      <c r="BB3" s="73" t="str">
        <f>C3</f>
        <v>COSMIATRIA</v>
      </c>
      <c r="BC3" s="73"/>
      <c r="BD3" s="73"/>
      <c r="BE3" s="73"/>
      <c r="BF3" s="73"/>
      <c r="BG3" s="21"/>
      <c r="BH3" s="12"/>
      <c r="BI3" s="69" t="s">
        <v>44</v>
      </c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12"/>
      <c r="BU3" s="12"/>
      <c r="BV3" s="12"/>
      <c r="BW3" s="12"/>
      <c r="BX3" s="12"/>
      <c r="BY3" s="12"/>
      <c r="BZ3" s="12"/>
      <c r="CA3" s="13"/>
    </row>
    <row r="4" spans="1:79" ht="24" customHeight="1" x14ac:dyDescent="0.4">
      <c r="A4" s="58" t="s">
        <v>24</v>
      </c>
      <c r="B4" s="59"/>
      <c r="C4" s="57" t="s">
        <v>66</v>
      </c>
      <c r="D4" s="57"/>
      <c r="E4" s="57"/>
      <c r="F4" s="57"/>
      <c r="G4" s="57"/>
      <c r="H4" s="12"/>
      <c r="I4" s="70" t="s">
        <v>49</v>
      </c>
      <c r="J4" s="70"/>
      <c r="K4" s="70"/>
      <c r="L4" s="17" t="s">
        <v>43</v>
      </c>
      <c r="M4" s="74"/>
      <c r="N4" s="75"/>
      <c r="O4" s="75"/>
      <c r="P4" s="75"/>
      <c r="Q4" s="75"/>
      <c r="R4" s="75"/>
      <c r="S4" s="76"/>
      <c r="T4" s="12"/>
      <c r="U4" s="12"/>
      <c r="V4" s="12"/>
      <c r="W4" s="12"/>
      <c r="X4" s="13"/>
      <c r="Y4" s="71" t="s">
        <v>24</v>
      </c>
      <c r="Z4" s="72"/>
      <c r="AA4" s="57" t="str">
        <f>C4</f>
        <v>-</v>
      </c>
      <c r="AB4" s="57"/>
      <c r="AC4" s="57"/>
      <c r="AD4" s="57"/>
      <c r="AE4" s="57"/>
      <c r="AF4" s="21"/>
      <c r="AG4" s="12"/>
      <c r="AH4" s="70" t="s">
        <v>49</v>
      </c>
      <c r="AI4" s="70"/>
      <c r="AJ4" s="70"/>
      <c r="AK4" s="17" t="s">
        <v>43</v>
      </c>
      <c r="AL4" s="74"/>
      <c r="AM4" s="75"/>
      <c r="AN4" s="75"/>
      <c r="AO4" s="75"/>
      <c r="AP4" s="75"/>
      <c r="AQ4" s="75"/>
      <c r="AR4" s="76"/>
      <c r="AS4" s="12"/>
      <c r="AT4" s="12"/>
      <c r="AU4" s="12"/>
      <c r="AV4" s="12"/>
      <c r="AW4" s="12"/>
      <c r="AX4" s="12"/>
      <c r="AY4" s="13"/>
      <c r="AZ4" s="71" t="s">
        <v>24</v>
      </c>
      <c r="BA4" s="72"/>
      <c r="BB4" s="57" t="str">
        <f>C4</f>
        <v>-</v>
      </c>
      <c r="BC4" s="57"/>
      <c r="BD4" s="57"/>
      <c r="BE4" s="57"/>
      <c r="BF4" s="57"/>
      <c r="BG4" s="21"/>
      <c r="BH4" s="12"/>
      <c r="BI4" s="70" t="s">
        <v>49</v>
      </c>
      <c r="BJ4" s="70"/>
      <c r="BK4" s="70"/>
      <c r="BL4" s="17" t="s">
        <v>43</v>
      </c>
      <c r="BM4" s="74"/>
      <c r="BN4" s="75"/>
      <c r="BO4" s="75"/>
      <c r="BP4" s="75"/>
      <c r="BQ4" s="75"/>
      <c r="BR4" s="75"/>
      <c r="BS4" s="76"/>
      <c r="BT4" s="12"/>
      <c r="BU4" s="12"/>
      <c r="BV4" s="12"/>
      <c r="BW4" s="12"/>
      <c r="BX4" s="12"/>
      <c r="BY4" s="12"/>
      <c r="BZ4" s="12"/>
      <c r="CA4" s="13"/>
    </row>
    <row r="5" spans="1:79" ht="24" customHeight="1" x14ac:dyDescent="0.4">
      <c r="A5" s="58" t="s">
        <v>25</v>
      </c>
      <c r="B5" s="59"/>
      <c r="C5" s="57" t="s">
        <v>66</v>
      </c>
      <c r="D5" s="57"/>
      <c r="E5" s="57"/>
      <c r="F5" s="57"/>
      <c r="G5" s="57"/>
      <c r="H5" s="12"/>
      <c r="I5" s="60" t="s">
        <v>51</v>
      </c>
      <c r="J5" s="60"/>
      <c r="K5" s="60"/>
      <c r="L5" s="18" t="s">
        <v>50</v>
      </c>
      <c r="M5" s="77"/>
      <c r="N5" s="78"/>
      <c r="O5" s="78"/>
      <c r="P5" s="78"/>
      <c r="Q5" s="78"/>
      <c r="R5" s="78"/>
      <c r="S5" s="79"/>
      <c r="T5" s="12"/>
      <c r="U5" s="12"/>
      <c r="V5" s="12"/>
      <c r="W5" s="12"/>
      <c r="X5" s="13"/>
      <c r="Y5" s="71" t="s">
        <v>25</v>
      </c>
      <c r="Z5" s="72"/>
      <c r="AA5" s="57" t="str">
        <f>C5</f>
        <v>-</v>
      </c>
      <c r="AB5" s="57"/>
      <c r="AC5" s="57"/>
      <c r="AD5" s="57"/>
      <c r="AE5" s="57"/>
      <c r="AF5" s="21"/>
      <c r="AG5" s="12"/>
      <c r="AH5" s="60" t="s">
        <v>51</v>
      </c>
      <c r="AI5" s="60"/>
      <c r="AJ5" s="60"/>
      <c r="AK5" s="18" t="s">
        <v>50</v>
      </c>
      <c r="AL5" s="77"/>
      <c r="AM5" s="78"/>
      <c r="AN5" s="78"/>
      <c r="AO5" s="78"/>
      <c r="AP5" s="78"/>
      <c r="AQ5" s="78"/>
      <c r="AR5" s="79"/>
      <c r="AS5" s="12"/>
      <c r="AT5" s="12"/>
      <c r="AU5" s="12"/>
      <c r="AV5" s="12"/>
      <c r="AW5" s="12"/>
      <c r="AX5" s="12"/>
      <c r="AY5" s="13"/>
      <c r="AZ5" s="71" t="s">
        <v>25</v>
      </c>
      <c r="BA5" s="72"/>
      <c r="BB5" s="57" t="str">
        <f>C5</f>
        <v>-</v>
      </c>
      <c r="BC5" s="57"/>
      <c r="BD5" s="57"/>
      <c r="BE5" s="57"/>
      <c r="BF5" s="57"/>
      <c r="BG5" s="21"/>
      <c r="BH5" s="12"/>
      <c r="BI5" s="60" t="s">
        <v>51</v>
      </c>
      <c r="BJ5" s="60"/>
      <c r="BK5" s="60"/>
      <c r="BL5" s="18" t="s">
        <v>50</v>
      </c>
      <c r="BM5" s="77"/>
      <c r="BN5" s="78"/>
      <c r="BO5" s="78"/>
      <c r="BP5" s="78"/>
      <c r="BQ5" s="78"/>
      <c r="BR5" s="78"/>
      <c r="BS5" s="79"/>
      <c r="BT5" s="12"/>
      <c r="BU5" s="12"/>
      <c r="BV5" s="12"/>
      <c r="BW5" s="12"/>
      <c r="BX5" s="12"/>
      <c r="BY5" s="12"/>
      <c r="BZ5" s="12"/>
      <c r="CA5" s="13"/>
    </row>
    <row r="6" spans="1:79" ht="24" customHeight="1" x14ac:dyDescent="0.4">
      <c r="A6" s="58" t="s">
        <v>26</v>
      </c>
      <c r="B6" s="59"/>
      <c r="C6" s="57" t="s">
        <v>74</v>
      </c>
      <c r="D6" s="57"/>
      <c r="E6" s="57"/>
      <c r="F6" s="57"/>
      <c r="G6" s="57"/>
      <c r="H6" s="12"/>
      <c r="I6" s="61" t="s">
        <v>45</v>
      </c>
      <c r="J6" s="61"/>
      <c r="K6" s="61"/>
      <c r="L6" s="19" t="s">
        <v>46</v>
      </c>
      <c r="M6" s="77"/>
      <c r="N6" s="78"/>
      <c r="O6" s="78"/>
      <c r="P6" s="78"/>
      <c r="Q6" s="78"/>
      <c r="R6" s="78"/>
      <c r="S6" s="79"/>
      <c r="T6" s="12"/>
      <c r="U6" s="12"/>
      <c r="V6" s="12"/>
      <c r="W6" s="12"/>
      <c r="X6" s="13"/>
      <c r="Y6" s="71" t="s">
        <v>26</v>
      </c>
      <c r="Z6" s="72"/>
      <c r="AA6" s="57" t="str">
        <f>C6</f>
        <v>INTENSIVO (SAB)</v>
      </c>
      <c r="AB6" s="57"/>
      <c r="AC6" s="57"/>
      <c r="AD6" s="57"/>
      <c r="AE6" s="57"/>
      <c r="AF6" s="21"/>
      <c r="AG6" s="12"/>
      <c r="AH6" s="61" t="s">
        <v>45</v>
      </c>
      <c r="AI6" s="61"/>
      <c r="AJ6" s="61"/>
      <c r="AK6" s="19" t="s">
        <v>46</v>
      </c>
      <c r="AL6" s="77"/>
      <c r="AM6" s="78"/>
      <c r="AN6" s="78"/>
      <c r="AO6" s="78"/>
      <c r="AP6" s="78"/>
      <c r="AQ6" s="78"/>
      <c r="AR6" s="79"/>
      <c r="AS6" s="12"/>
      <c r="AT6" s="12"/>
      <c r="AU6" s="12"/>
      <c r="AV6" s="12"/>
      <c r="AW6" s="12"/>
      <c r="AX6" s="12"/>
      <c r="AY6" s="13"/>
      <c r="AZ6" s="71" t="s">
        <v>26</v>
      </c>
      <c r="BA6" s="72"/>
      <c r="BB6" s="57" t="str">
        <f>C6</f>
        <v>INTENSIVO (SAB)</v>
      </c>
      <c r="BC6" s="57"/>
      <c r="BD6" s="57"/>
      <c r="BE6" s="57"/>
      <c r="BF6" s="57"/>
      <c r="BG6" s="21"/>
      <c r="BH6" s="12"/>
      <c r="BI6" s="61" t="s">
        <v>45</v>
      </c>
      <c r="BJ6" s="61"/>
      <c r="BK6" s="61"/>
      <c r="BL6" s="19" t="s">
        <v>46</v>
      </c>
      <c r="BM6" s="77"/>
      <c r="BN6" s="78"/>
      <c r="BO6" s="78"/>
      <c r="BP6" s="78"/>
      <c r="BQ6" s="78"/>
      <c r="BR6" s="78"/>
      <c r="BS6" s="79"/>
      <c r="BT6" s="12"/>
      <c r="BU6" s="12"/>
      <c r="BV6" s="12"/>
      <c r="BW6" s="12"/>
      <c r="BX6" s="12"/>
      <c r="BY6" s="12"/>
      <c r="BZ6" s="12"/>
      <c r="CA6" s="13"/>
    </row>
    <row r="7" spans="1:79" ht="24" customHeight="1" thickBot="1" x14ac:dyDescent="0.45">
      <c r="A7" s="58" t="s">
        <v>27</v>
      </c>
      <c r="B7" s="59"/>
      <c r="C7" s="57" t="s">
        <v>72</v>
      </c>
      <c r="D7" s="57"/>
      <c r="E7" s="57"/>
      <c r="F7" s="57"/>
      <c r="G7" s="57"/>
      <c r="H7" s="14"/>
      <c r="I7" s="83" t="s">
        <v>47</v>
      </c>
      <c r="J7" s="83"/>
      <c r="K7" s="83"/>
      <c r="L7" s="20" t="s">
        <v>48</v>
      </c>
      <c r="M7" s="80"/>
      <c r="N7" s="81"/>
      <c r="O7" s="81"/>
      <c r="P7" s="81"/>
      <c r="Q7" s="81"/>
      <c r="R7" s="81"/>
      <c r="S7" s="82"/>
      <c r="T7" s="14"/>
      <c r="U7" s="14"/>
      <c r="V7" s="14"/>
      <c r="W7" s="14"/>
      <c r="X7" s="15"/>
      <c r="Y7" s="84" t="s">
        <v>27</v>
      </c>
      <c r="Z7" s="85"/>
      <c r="AA7" s="86" t="str">
        <f>C7</f>
        <v>C</v>
      </c>
      <c r="AB7" s="86"/>
      <c r="AC7" s="86"/>
      <c r="AD7" s="86"/>
      <c r="AE7" s="86"/>
      <c r="AF7" s="22"/>
      <c r="AG7" s="23"/>
      <c r="AH7" s="83" t="s">
        <v>47</v>
      </c>
      <c r="AI7" s="83"/>
      <c r="AJ7" s="83"/>
      <c r="AK7" s="20" t="s">
        <v>48</v>
      </c>
      <c r="AL7" s="80"/>
      <c r="AM7" s="81"/>
      <c r="AN7" s="81"/>
      <c r="AO7" s="81"/>
      <c r="AP7" s="81"/>
      <c r="AQ7" s="81"/>
      <c r="AR7" s="82"/>
      <c r="AS7" s="23"/>
      <c r="AT7" s="23"/>
      <c r="AU7" s="23"/>
      <c r="AV7" s="23"/>
      <c r="AW7" s="23"/>
      <c r="AX7" s="23"/>
      <c r="AY7" s="24"/>
      <c r="AZ7" s="84" t="s">
        <v>27</v>
      </c>
      <c r="BA7" s="85"/>
      <c r="BB7" s="86" t="str">
        <f>C7</f>
        <v>C</v>
      </c>
      <c r="BC7" s="86"/>
      <c r="BD7" s="86"/>
      <c r="BE7" s="86"/>
      <c r="BF7" s="86"/>
      <c r="BG7" s="22"/>
      <c r="BH7" s="23"/>
      <c r="BI7" s="83" t="s">
        <v>47</v>
      </c>
      <c r="BJ7" s="83"/>
      <c r="BK7" s="83"/>
      <c r="BL7" s="20" t="s">
        <v>48</v>
      </c>
      <c r="BM7" s="80"/>
      <c r="BN7" s="81"/>
      <c r="BO7" s="81"/>
      <c r="BP7" s="81"/>
      <c r="BQ7" s="81"/>
      <c r="BR7" s="78"/>
      <c r="BS7" s="79"/>
      <c r="BT7" s="12"/>
      <c r="BU7" s="12"/>
      <c r="BV7" s="12"/>
      <c r="BW7" s="12"/>
      <c r="BX7" s="12"/>
      <c r="BY7" s="12"/>
      <c r="BZ7" s="12"/>
      <c r="CA7" s="13"/>
    </row>
    <row r="8" spans="1:79" ht="17.25" customHeight="1" x14ac:dyDescent="0.3">
      <c r="A8" s="27"/>
      <c r="B8" s="1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50" t="s">
        <v>64</v>
      </c>
      <c r="BS8" s="50"/>
      <c r="BT8" s="50"/>
      <c r="BU8" s="50"/>
      <c r="BV8" s="50"/>
      <c r="BW8" s="50"/>
      <c r="BX8" s="50"/>
      <c r="BY8" s="50"/>
      <c r="BZ8" s="50"/>
      <c r="CA8" s="50"/>
    </row>
    <row r="9" spans="1:79" ht="122.25" customHeight="1" x14ac:dyDescent="0.3">
      <c r="A9" s="4" t="s">
        <v>0</v>
      </c>
      <c r="B9" s="30" t="s">
        <v>28</v>
      </c>
      <c r="C9" s="26">
        <v>45138</v>
      </c>
      <c r="D9" s="26">
        <v>45038</v>
      </c>
      <c r="E9" s="26">
        <v>45039</v>
      </c>
      <c r="F9" s="26">
        <v>45040</v>
      </c>
      <c r="G9" s="26">
        <v>45041</v>
      </c>
      <c r="H9" s="26">
        <v>45042</v>
      </c>
      <c r="I9" s="26">
        <v>45043</v>
      </c>
      <c r="J9" s="26">
        <v>45044</v>
      </c>
      <c r="K9" s="26">
        <v>45045</v>
      </c>
      <c r="L9" s="26">
        <v>45046</v>
      </c>
      <c r="M9" s="26">
        <v>45047</v>
      </c>
      <c r="N9" s="26">
        <v>45048</v>
      </c>
      <c r="O9" s="26">
        <v>45049</v>
      </c>
      <c r="P9" s="26">
        <v>45050</v>
      </c>
      <c r="Q9" s="26">
        <v>45051</v>
      </c>
      <c r="R9" s="26">
        <v>45052</v>
      </c>
      <c r="S9" s="26">
        <v>45053</v>
      </c>
      <c r="T9" s="26">
        <v>45054</v>
      </c>
      <c r="U9" s="26">
        <v>45055</v>
      </c>
      <c r="V9" s="26">
        <v>45056</v>
      </c>
      <c r="W9" s="26">
        <v>45057</v>
      </c>
      <c r="X9" s="26">
        <v>45058</v>
      </c>
      <c r="Y9" s="26">
        <v>45059</v>
      </c>
      <c r="Z9" s="26">
        <v>45060</v>
      </c>
      <c r="AA9" s="26">
        <v>45061</v>
      </c>
      <c r="AB9" s="26">
        <v>45062</v>
      </c>
      <c r="AC9" s="26">
        <v>45063</v>
      </c>
      <c r="AD9" s="26">
        <v>45064</v>
      </c>
      <c r="AE9" s="26">
        <v>45065</v>
      </c>
      <c r="AF9" s="26">
        <v>45066</v>
      </c>
      <c r="AG9" s="26">
        <v>45067</v>
      </c>
      <c r="AH9" s="26">
        <v>45068</v>
      </c>
      <c r="AI9" s="26">
        <v>45069</v>
      </c>
      <c r="AJ9" s="26">
        <v>45070</v>
      </c>
      <c r="AK9" s="26">
        <v>45071</v>
      </c>
      <c r="AL9" s="26">
        <v>45072</v>
      </c>
      <c r="AM9" s="26">
        <v>45073</v>
      </c>
      <c r="AN9" s="26">
        <v>45074</v>
      </c>
      <c r="AO9" s="26">
        <v>45075</v>
      </c>
      <c r="AP9" s="26">
        <v>45076</v>
      </c>
      <c r="AQ9" s="26">
        <v>45077</v>
      </c>
      <c r="AR9" s="26">
        <v>45078</v>
      </c>
      <c r="AS9" s="26">
        <v>45079</v>
      </c>
      <c r="AT9" s="26">
        <v>45080</v>
      </c>
      <c r="AU9" s="26">
        <v>45081</v>
      </c>
      <c r="AV9" s="26">
        <v>45082</v>
      </c>
      <c r="AW9" s="26">
        <v>45083</v>
      </c>
      <c r="AX9" s="26">
        <v>45084</v>
      </c>
      <c r="AY9" s="26">
        <v>45085</v>
      </c>
      <c r="AZ9" s="90" t="s">
        <v>59</v>
      </c>
      <c r="BA9" s="91"/>
      <c r="BB9" s="92"/>
      <c r="BC9" s="93" t="s">
        <v>61</v>
      </c>
      <c r="BD9" s="94"/>
      <c r="BE9" s="95"/>
      <c r="BF9" s="96" t="s">
        <v>58</v>
      </c>
      <c r="BG9" s="97"/>
      <c r="BH9" s="98"/>
      <c r="BI9" s="99" t="s">
        <v>63</v>
      </c>
      <c r="BJ9" s="100"/>
      <c r="BK9" s="101"/>
      <c r="BL9" s="102" t="s">
        <v>54</v>
      </c>
      <c r="BM9" s="103"/>
      <c r="BN9" s="104"/>
      <c r="BO9" s="105" t="s">
        <v>57</v>
      </c>
      <c r="BP9" s="106"/>
      <c r="BQ9" s="107"/>
      <c r="BR9" s="54" t="s">
        <v>62</v>
      </c>
      <c r="BS9" s="55"/>
      <c r="BT9" s="56"/>
      <c r="BU9" s="44" t="s">
        <v>60</v>
      </c>
      <c r="BV9" s="105" t="s">
        <v>55</v>
      </c>
      <c r="BW9" s="106"/>
      <c r="BX9" s="107"/>
      <c r="BY9" s="54" t="s">
        <v>56</v>
      </c>
      <c r="BZ9" s="55"/>
      <c r="CA9" s="56"/>
    </row>
    <row r="10" spans="1:79" ht="23.1" customHeight="1" x14ac:dyDescent="0.35">
      <c r="A10" s="31">
        <v>1</v>
      </c>
      <c r="B10" s="45" t="s">
        <v>78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87">
        <f>COUNTIF(C10:AY10,"A")</f>
        <v>0</v>
      </c>
      <c r="BA10" s="88"/>
      <c r="BB10" s="89"/>
      <c r="BC10" s="87">
        <f>COUNTIF(C10:AY10,"T")</f>
        <v>0</v>
      </c>
      <c r="BD10" s="88"/>
      <c r="BE10" s="89"/>
      <c r="BF10" s="87">
        <f>ROUNDDOWN(BC10/3,0)</f>
        <v>0</v>
      </c>
      <c r="BG10" s="88"/>
      <c r="BH10" s="89"/>
      <c r="BI10" s="87">
        <f>COUNTIF(C10:AY10,"FJ")</f>
        <v>0</v>
      </c>
      <c r="BJ10" s="88"/>
      <c r="BK10" s="89"/>
      <c r="BL10" s="87">
        <f>COUNTIF(C10:AY10,"F")</f>
        <v>0</v>
      </c>
      <c r="BM10" s="88"/>
      <c r="BN10" s="89"/>
      <c r="BO10" s="87">
        <f>COUNTIF(C10:AY10,"*")</f>
        <v>0</v>
      </c>
      <c r="BP10" s="88"/>
      <c r="BQ10" s="89"/>
      <c r="BR10" s="87">
        <f>BL10+BF10</f>
        <v>0</v>
      </c>
      <c r="BS10" s="88"/>
      <c r="BT10" s="89"/>
      <c r="BU10" s="2">
        <f>BO10-BR10</f>
        <v>0</v>
      </c>
      <c r="BV10" s="51" t="e">
        <f>(100*BU10)/BO10</f>
        <v>#DIV/0!</v>
      </c>
      <c r="BW10" s="52"/>
      <c r="BX10" s="53"/>
      <c r="BY10" s="51" t="e">
        <f>(100*BR10)/BO10</f>
        <v>#DIV/0!</v>
      </c>
      <c r="BZ10" s="52"/>
      <c r="CA10" s="53"/>
    </row>
    <row r="11" spans="1:79" ht="23.1" customHeight="1" x14ac:dyDescent="0.35">
      <c r="A11" s="32">
        <v>2</v>
      </c>
      <c r="B11" s="182" t="s">
        <v>79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87">
        <f t="shared" ref="AZ11:AZ15" si="0">COUNTIF(C11:AY11,"A")</f>
        <v>0</v>
      </c>
      <c r="BA11" s="88"/>
      <c r="BB11" s="89"/>
      <c r="BC11" s="87">
        <f t="shared" ref="BC11:BC15" si="1">COUNTIF(C11:AY11,"T")</f>
        <v>0</v>
      </c>
      <c r="BD11" s="88"/>
      <c r="BE11" s="89"/>
      <c r="BF11" s="87">
        <f t="shared" ref="BF11:BF15" si="2">ROUNDDOWN(BC11/3,0)</f>
        <v>0</v>
      </c>
      <c r="BG11" s="88"/>
      <c r="BH11" s="89"/>
      <c r="BI11" s="87">
        <f t="shared" ref="BI11:BI15" si="3">COUNTIF(C11:AY11,"FJ")</f>
        <v>0</v>
      </c>
      <c r="BJ11" s="88"/>
      <c r="BK11" s="89"/>
      <c r="BL11" s="87">
        <f t="shared" ref="BL11:BL15" si="4">COUNTIF(C11:AY11,"f")</f>
        <v>0</v>
      </c>
      <c r="BM11" s="88"/>
      <c r="BN11" s="89"/>
      <c r="BO11" s="87">
        <f t="shared" ref="BO11:BO15" si="5">COUNTIF(C11:AY11,"*")</f>
        <v>0</v>
      </c>
      <c r="BP11" s="88"/>
      <c r="BQ11" s="89"/>
      <c r="BR11" s="87">
        <f t="shared" ref="BR11:BR15" si="6">BL11+BF11</f>
        <v>0</v>
      </c>
      <c r="BS11" s="88"/>
      <c r="BT11" s="89"/>
      <c r="BU11" s="2">
        <f t="shared" ref="BU11:BU15" si="7">BO11-BR11</f>
        <v>0</v>
      </c>
      <c r="BV11" s="51" t="e">
        <f t="shared" ref="BV11:BV15" si="8">(100*BU11)/BO11</f>
        <v>#DIV/0!</v>
      </c>
      <c r="BW11" s="52"/>
      <c r="BX11" s="53"/>
      <c r="BY11" s="51" t="e">
        <f t="shared" ref="BY11:BY15" si="9">(100*BR11)/BO11</f>
        <v>#DIV/0!</v>
      </c>
      <c r="BZ11" s="52"/>
      <c r="CA11" s="53"/>
    </row>
    <row r="12" spans="1:79" ht="23.1" customHeight="1" x14ac:dyDescent="0.35">
      <c r="A12" s="31">
        <v>3</v>
      </c>
      <c r="B12" s="45" t="s">
        <v>80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87">
        <f t="shared" si="0"/>
        <v>0</v>
      </c>
      <c r="BA12" s="88"/>
      <c r="BB12" s="89"/>
      <c r="BC12" s="87">
        <f t="shared" si="1"/>
        <v>0</v>
      </c>
      <c r="BD12" s="88"/>
      <c r="BE12" s="89"/>
      <c r="BF12" s="87">
        <f t="shared" si="2"/>
        <v>0</v>
      </c>
      <c r="BG12" s="88"/>
      <c r="BH12" s="89"/>
      <c r="BI12" s="87">
        <f t="shared" si="3"/>
        <v>0</v>
      </c>
      <c r="BJ12" s="88"/>
      <c r="BK12" s="89"/>
      <c r="BL12" s="87">
        <f t="shared" si="4"/>
        <v>0</v>
      </c>
      <c r="BM12" s="88"/>
      <c r="BN12" s="89"/>
      <c r="BO12" s="87">
        <f t="shared" si="5"/>
        <v>0</v>
      </c>
      <c r="BP12" s="88"/>
      <c r="BQ12" s="89"/>
      <c r="BR12" s="87">
        <f t="shared" si="6"/>
        <v>0</v>
      </c>
      <c r="BS12" s="88"/>
      <c r="BT12" s="89"/>
      <c r="BU12" s="2">
        <f t="shared" si="7"/>
        <v>0</v>
      </c>
      <c r="BV12" s="51" t="e">
        <f t="shared" si="8"/>
        <v>#DIV/0!</v>
      </c>
      <c r="BW12" s="52"/>
      <c r="BX12" s="53"/>
      <c r="BY12" s="51" t="e">
        <f t="shared" si="9"/>
        <v>#DIV/0!</v>
      </c>
      <c r="BZ12" s="52"/>
      <c r="CA12" s="53"/>
    </row>
    <row r="13" spans="1:79" ht="23.1" customHeight="1" x14ac:dyDescent="0.35">
      <c r="A13" s="32">
        <v>4</v>
      </c>
      <c r="B13" s="182" t="s">
        <v>75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87">
        <f t="shared" si="0"/>
        <v>0</v>
      </c>
      <c r="BA13" s="88"/>
      <c r="BB13" s="89"/>
      <c r="BC13" s="87">
        <f t="shared" si="1"/>
        <v>0</v>
      </c>
      <c r="BD13" s="88"/>
      <c r="BE13" s="89"/>
      <c r="BF13" s="87">
        <f t="shared" si="2"/>
        <v>0</v>
      </c>
      <c r="BG13" s="88"/>
      <c r="BH13" s="89"/>
      <c r="BI13" s="87">
        <f t="shared" si="3"/>
        <v>0</v>
      </c>
      <c r="BJ13" s="88"/>
      <c r="BK13" s="89"/>
      <c r="BL13" s="87">
        <f t="shared" si="4"/>
        <v>0</v>
      </c>
      <c r="BM13" s="88"/>
      <c r="BN13" s="89"/>
      <c r="BO13" s="87">
        <f t="shared" si="5"/>
        <v>0</v>
      </c>
      <c r="BP13" s="88"/>
      <c r="BQ13" s="89"/>
      <c r="BR13" s="87">
        <f t="shared" si="6"/>
        <v>0</v>
      </c>
      <c r="BS13" s="88"/>
      <c r="BT13" s="89"/>
      <c r="BU13" s="2">
        <f t="shared" si="7"/>
        <v>0</v>
      </c>
      <c r="BV13" s="51" t="e">
        <f t="shared" si="8"/>
        <v>#DIV/0!</v>
      </c>
      <c r="BW13" s="52"/>
      <c r="BX13" s="53"/>
      <c r="BY13" s="51" t="e">
        <f t="shared" si="9"/>
        <v>#DIV/0!</v>
      </c>
      <c r="BZ13" s="52"/>
      <c r="CA13" s="53"/>
    </row>
    <row r="14" spans="1:79" ht="23.1" customHeight="1" x14ac:dyDescent="0.35">
      <c r="A14" s="31">
        <v>5</v>
      </c>
      <c r="B14" s="45" t="s">
        <v>77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87">
        <f t="shared" si="0"/>
        <v>0</v>
      </c>
      <c r="BA14" s="88"/>
      <c r="BB14" s="89"/>
      <c r="BC14" s="87">
        <f t="shared" si="1"/>
        <v>0</v>
      </c>
      <c r="BD14" s="88"/>
      <c r="BE14" s="89"/>
      <c r="BF14" s="87">
        <f t="shared" si="2"/>
        <v>0</v>
      </c>
      <c r="BG14" s="88"/>
      <c r="BH14" s="89"/>
      <c r="BI14" s="87">
        <f t="shared" si="3"/>
        <v>0</v>
      </c>
      <c r="BJ14" s="88"/>
      <c r="BK14" s="89"/>
      <c r="BL14" s="87">
        <f t="shared" si="4"/>
        <v>0</v>
      </c>
      <c r="BM14" s="88"/>
      <c r="BN14" s="89"/>
      <c r="BO14" s="87">
        <f t="shared" si="5"/>
        <v>0</v>
      </c>
      <c r="BP14" s="88"/>
      <c r="BQ14" s="89"/>
      <c r="BR14" s="87">
        <f t="shared" si="6"/>
        <v>0</v>
      </c>
      <c r="BS14" s="88"/>
      <c r="BT14" s="89"/>
      <c r="BU14" s="2">
        <f t="shared" si="7"/>
        <v>0</v>
      </c>
      <c r="BV14" s="51" t="e">
        <f t="shared" si="8"/>
        <v>#DIV/0!</v>
      </c>
      <c r="BW14" s="52"/>
      <c r="BX14" s="53"/>
      <c r="BY14" s="51" t="e">
        <f t="shared" si="9"/>
        <v>#DIV/0!</v>
      </c>
      <c r="BZ14" s="52"/>
      <c r="CA14" s="53"/>
    </row>
    <row r="15" spans="1:79" ht="23.1" customHeight="1" x14ac:dyDescent="0.35">
      <c r="A15" s="32">
        <v>6</v>
      </c>
      <c r="B15" s="182" t="s">
        <v>76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87">
        <f t="shared" si="0"/>
        <v>0</v>
      </c>
      <c r="BA15" s="88"/>
      <c r="BB15" s="89"/>
      <c r="BC15" s="87">
        <f t="shared" si="1"/>
        <v>0</v>
      </c>
      <c r="BD15" s="88"/>
      <c r="BE15" s="89"/>
      <c r="BF15" s="87">
        <f t="shared" si="2"/>
        <v>0</v>
      </c>
      <c r="BG15" s="88"/>
      <c r="BH15" s="89"/>
      <c r="BI15" s="87">
        <f t="shared" si="3"/>
        <v>0</v>
      </c>
      <c r="BJ15" s="88"/>
      <c r="BK15" s="89"/>
      <c r="BL15" s="87">
        <f t="shared" si="4"/>
        <v>0</v>
      </c>
      <c r="BM15" s="88"/>
      <c r="BN15" s="89"/>
      <c r="BO15" s="87">
        <f t="shared" si="5"/>
        <v>0</v>
      </c>
      <c r="BP15" s="88"/>
      <c r="BQ15" s="89"/>
      <c r="BR15" s="87">
        <f t="shared" si="6"/>
        <v>0</v>
      </c>
      <c r="BS15" s="88"/>
      <c r="BT15" s="89"/>
      <c r="BU15" s="2">
        <f t="shared" si="7"/>
        <v>0</v>
      </c>
      <c r="BV15" s="51" t="e">
        <f t="shared" si="8"/>
        <v>#DIV/0!</v>
      </c>
      <c r="BW15" s="52"/>
      <c r="BX15" s="53"/>
      <c r="BY15" s="51" t="e">
        <f t="shared" si="9"/>
        <v>#DIV/0!</v>
      </c>
      <c r="BZ15" s="52"/>
      <c r="CA15" s="53"/>
    </row>
    <row r="16" spans="1:79" ht="23.1" customHeight="1" x14ac:dyDescent="0.35">
      <c r="A16" s="31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87"/>
      <c r="BA16" s="88"/>
      <c r="BB16" s="89"/>
      <c r="BC16" s="87"/>
      <c r="BD16" s="88"/>
      <c r="BE16" s="89"/>
      <c r="BF16" s="87"/>
      <c r="BG16" s="88"/>
      <c r="BH16" s="89"/>
      <c r="BI16" s="87"/>
      <c r="BJ16" s="88"/>
      <c r="BK16" s="89"/>
      <c r="BL16" s="87"/>
      <c r="BM16" s="88"/>
      <c r="BN16" s="89"/>
      <c r="BO16" s="87"/>
      <c r="BP16" s="88"/>
      <c r="BQ16" s="89"/>
      <c r="BR16" s="87"/>
      <c r="BS16" s="88"/>
      <c r="BT16" s="89"/>
      <c r="BU16" s="2"/>
      <c r="BV16" s="51"/>
      <c r="BW16" s="52"/>
      <c r="BX16" s="53"/>
      <c r="BY16" s="51"/>
      <c r="BZ16" s="52"/>
      <c r="CA16" s="53"/>
    </row>
  </sheetData>
  <sortState xmlns:xlrd2="http://schemas.microsoft.com/office/spreadsheetml/2017/richdata2" ref="B10:B15">
    <sortCondition ref="B10:B15"/>
  </sortState>
  <mergeCells count="127">
    <mergeCell ref="BL9:BN9"/>
    <mergeCell ref="BO9:BQ9"/>
    <mergeCell ref="BL11:BN11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C14:BE14"/>
    <mergeCell ref="BC15:BE15"/>
    <mergeCell ref="BF14:BH14"/>
    <mergeCell ref="BF15:BH15"/>
    <mergeCell ref="BF16:BH16"/>
    <mergeCell ref="BC16:BE16"/>
    <mergeCell ref="AZ14:BB14"/>
    <mergeCell ref="AZ15:BB15"/>
    <mergeCell ref="AZ16:BB16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R8:CA8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V12:BX12"/>
  </mergeCells>
  <conditionalFormatting sqref="C10:AY16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19"/>
  <sheetViews>
    <sheetView view="pageBreakPreview" topLeftCell="A7" zoomScale="70" zoomScaleNormal="100" zoomScaleSheetLayoutView="70" zoomScalePageLayoutView="70" workbookViewId="0">
      <selection activeCell="A16" sqref="A16:XFD16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4"/>
    </row>
    <row r="2" spans="1:24" ht="33" customHeight="1" x14ac:dyDescent="0.3">
      <c r="A2" s="65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</row>
    <row r="3" spans="1:24" ht="21.9" customHeight="1" x14ac:dyDescent="0.3">
      <c r="A3" s="58" t="s">
        <v>23</v>
      </c>
      <c r="B3" s="59"/>
      <c r="C3" s="68" t="str">
        <f>Asistencias!C3</f>
        <v>COSMIATRIA</v>
      </c>
      <c r="D3" s="68"/>
      <c r="E3" s="68"/>
      <c r="F3" s="68"/>
      <c r="G3" s="6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</row>
    <row r="4" spans="1:24" ht="21.9" customHeight="1" x14ac:dyDescent="0.4">
      <c r="A4" s="58" t="s">
        <v>24</v>
      </c>
      <c r="B4" s="59"/>
      <c r="C4" s="57" t="str">
        <f>Asistencias!C4</f>
        <v>-</v>
      </c>
      <c r="D4" s="57"/>
      <c r="E4" s="57"/>
      <c r="F4" s="57"/>
      <c r="G4" s="5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24" ht="21.9" customHeight="1" x14ac:dyDescent="0.4">
      <c r="A5" s="58" t="s">
        <v>25</v>
      </c>
      <c r="B5" s="59"/>
      <c r="C5" s="57" t="str">
        <f>Asistencias!C5</f>
        <v>-</v>
      </c>
      <c r="D5" s="57"/>
      <c r="E5" s="57"/>
      <c r="F5" s="57"/>
      <c r="G5" s="5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</row>
    <row r="6" spans="1:24" ht="21.9" customHeight="1" x14ac:dyDescent="0.4">
      <c r="A6" s="58" t="s">
        <v>26</v>
      </c>
      <c r="B6" s="59"/>
      <c r="C6" s="57" t="str">
        <f>Asistencias!C6</f>
        <v>INTENSIVO (SAB)</v>
      </c>
      <c r="D6" s="57"/>
      <c r="E6" s="57"/>
      <c r="F6" s="57"/>
      <c r="G6" s="57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 ht="21.9" customHeight="1" x14ac:dyDescent="0.4">
      <c r="A7" s="58" t="s">
        <v>27</v>
      </c>
      <c r="B7" s="59"/>
      <c r="C7" s="57" t="str">
        <f>Asistencias!C7</f>
        <v>C</v>
      </c>
      <c r="D7" s="57"/>
      <c r="E7" s="57"/>
      <c r="F7" s="57"/>
      <c r="G7" s="57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1:24" ht="24" customHeight="1" x14ac:dyDescent="0.3">
      <c r="A8" s="27"/>
      <c r="B8" s="1"/>
      <c r="C8" s="112" t="s">
        <v>67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2" t="s">
        <v>68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s="3" customFormat="1" ht="230.25" customHeight="1" x14ac:dyDescent="0.3">
      <c r="A9" s="4" t="s">
        <v>0</v>
      </c>
      <c r="B9" s="30" t="s">
        <v>28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9" t="s">
        <v>1</v>
      </c>
      <c r="N9" s="38" t="s">
        <v>13</v>
      </c>
      <c r="O9" s="38" t="s">
        <v>14</v>
      </c>
      <c r="P9" s="38" t="s">
        <v>15</v>
      </c>
      <c r="Q9" s="38" t="s">
        <v>16</v>
      </c>
      <c r="R9" s="38" t="s">
        <v>17</v>
      </c>
      <c r="S9" s="38" t="s">
        <v>18</v>
      </c>
      <c r="T9" s="38" t="s">
        <v>19</v>
      </c>
      <c r="U9" s="38" t="s">
        <v>20</v>
      </c>
      <c r="V9" s="38" t="s">
        <v>21</v>
      </c>
      <c r="W9" s="38" t="s">
        <v>22</v>
      </c>
      <c r="X9" s="39" t="s">
        <v>1</v>
      </c>
    </row>
    <row r="10" spans="1:24" s="35" customFormat="1" ht="35.1" customHeight="1" x14ac:dyDescent="0.3">
      <c r="A10" s="33">
        <v>1</v>
      </c>
      <c r="B10" s="34" t="str">
        <f>Asistencias!B10</f>
        <v>Aguilera Cadena Maria Belen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 t="e">
        <f t="shared" ref="M10:M19" si="0">AVERAGE(C10:L10)</f>
        <v>#DIV/0!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 t="e">
        <f>AVERAGE(N10:W10)</f>
        <v>#DIV/0!</v>
      </c>
    </row>
    <row r="11" spans="1:24" s="35" customFormat="1" ht="35.1" customHeight="1" x14ac:dyDescent="0.3">
      <c r="A11" s="36">
        <v>2</v>
      </c>
      <c r="B11" s="183" t="str">
        <f>Asistencias!B11</f>
        <v>Aguilera Cadena Myriam Alexandra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41" t="e">
        <f t="shared" si="0"/>
        <v>#DIV/0!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41" t="e">
        <f t="shared" ref="X11:X19" si="1">AVERAGE(N11:W11)</f>
        <v>#DIV/0!</v>
      </c>
    </row>
    <row r="12" spans="1:24" s="35" customFormat="1" ht="35.1" customHeight="1" x14ac:dyDescent="0.3">
      <c r="A12" s="33">
        <v>3</v>
      </c>
      <c r="B12" s="34" t="str">
        <f>Asistencias!B12</f>
        <v>Flores Flores Daniela Lizeth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1" t="e">
        <f t="shared" si="0"/>
        <v>#DIV/0!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41" t="e">
        <f t="shared" si="1"/>
        <v>#DIV/0!</v>
      </c>
    </row>
    <row r="13" spans="1:24" s="35" customFormat="1" ht="35.1" customHeight="1" x14ac:dyDescent="0.3">
      <c r="A13" s="36">
        <v>4</v>
      </c>
      <c r="B13" s="183" t="str">
        <f>Asistencias!B13</f>
        <v>Herrera Ordoñez Gladys Maruja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1" t="e">
        <f t="shared" si="0"/>
        <v>#DIV/0!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41" t="e">
        <f t="shared" si="1"/>
        <v>#DIV/0!</v>
      </c>
    </row>
    <row r="14" spans="1:24" s="35" customFormat="1" ht="35.1" customHeight="1" x14ac:dyDescent="0.3">
      <c r="A14" s="33">
        <v>5</v>
      </c>
      <c r="B14" s="34" t="str">
        <f>Asistencias!B14</f>
        <v>Onofre Trujillo Vianca Daniela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41" t="e">
        <f t="shared" si="0"/>
        <v>#DIV/0!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41" t="e">
        <f t="shared" si="1"/>
        <v>#DIV/0!</v>
      </c>
    </row>
    <row r="15" spans="1:24" s="35" customFormat="1" ht="35.1" customHeight="1" x14ac:dyDescent="0.3">
      <c r="A15" s="36">
        <v>6</v>
      </c>
      <c r="B15" s="183" t="str">
        <f>Asistencias!B15</f>
        <v>Palacios Muñoz Gloria Marjorie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1" t="e">
        <f t="shared" si="0"/>
        <v>#DIV/0!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41" t="e">
        <f t="shared" si="1"/>
        <v>#DIV/0!</v>
      </c>
    </row>
    <row r="16" spans="1:24" s="35" customFormat="1" ht="35.1" customHeight="1" x14ac:dyDescent="0.3">
      <c r="A16" s="33"/>
      <c r="B16" s="34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41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41"/>
    </row>
    <row r="17" spans="1:24" s="35" customFormat="1" ht="35.1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41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41"/>
    </row>
    <row r="18" spans="1:24" s="35" customFormat="1" ht="35.1" customHeight="1" x14ac:dyDescent="0.3">
      <c r="A18" s="33"/>
      <c r="B18" s="34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41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41"/>
    </row>
    <row r="19" spans="1:24" s="35" customFormat="1" ht="35.1" customHeigh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1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41"/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4"/>
  <sheetViews>
    <sheetView tabSelected="1" view="pageBreakPreview" topLeftCell="A6" zoomScale="160" zoomScaleNormal="130" zoomScaleSheetLayoutView="160" workbookViewId="0">
      <selection activeCell="C15" sqref="C15:I15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49" t="s">
        <v>31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20" ht="15.7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4"/>
      <c r="T2"/>
    </row>
    <row r="3" spans="1:20" ht="18.75" customHeight="1" x14ac:dyDescent="0.3">
      <c r="A3" s="155" t="s">
        <v>52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7"/>
    </row>
    <row r="4" spans="1:20" ht="14.25" customHeight="1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20" ht="22.5" customHeight="1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</row>
    <row r="6" spans="1:20" x14ac:dyDescent="0.3">
      <c r="A6" s="159" t="s">
        <v>32</v>
      </c>
      <c r="B6" s="160"/>
      <c r="C6" s="161"/>
      <c r="D6" s="162" t="str">
        <f>Asistencias!C3</f>
        <v>COSMIATRIA</v>
      </c>
      <c r="E6" s="163"/>
      <c r="F6" s="163"/>
      <c r="G6" s="163"/>
      <c r="H6" s="163"/>
      <c r="I6" s="163"/>
      <c r="J6" s="164"/>
      <c r="K6" s="7" t="s">
        <v>33</v>
      </c>
      <c r="L6" s="121" t="str">
        <f>Asistencias!C5</f>
        <v>-</v>
      </c>
      <c r="M6" s="122"/>
      <c r="N6" s="122"/>
      <c r="O6" s="122"/>
      <c r="P6" s="122"/>
      <c r="Q6" s="122"/>
      <c r="R6" s="122"/>
      <c r="S6" s="165"/>
    </row>
    <row r="7" spans="1:20" ht="15" thickBot="1" x14ac:dyDescent="0.35">
      <c r="A7" s="118" t="s">
        <v>34</v>
      </c>
      <c r="B7" s="119"/>
      <c r="C7" s="120"/>
      <c r="D7" s="121" t="str">
        <f>Asistencias!C4</f>
        <v>-</v>
      </c>
      <c r="E7" s="122"/>
      <c r="F7" s="122"/>
      <c r="G7" s="122"/>
      <c r="H7" s="122"/>
      <c r="I7" s="122"/>
      <c r="J7" s="122"/>
      <c r="K7" s="122"/>
      <c r="L7" s="118" t="s">
        <v>35</v>
      </c>
      <c r="M7" s="119"/>
      <c r="N7" s="120"/>
      <c r="O7" s="123" t="str">
        <f>Asistencias!C6</f>
        <v>INTENSIVO (SAB)</v>
      </c>
      <c r="P7" s="124"/>
      <c r="Q7" s="124"/>
      <c r="R7" s="124"/>
      <c r="S7" s="125"/>
    </row>
    <row r="8" spans="1:20" ht="15" customHeight="1" x14ac:dyDescent="0.3">
      <c r="A8" s="126" t="s">
        <v>36</v>
      </c>
      <c r="B8" s="127"/>
      <c r="C8" s="130" t="s">
        <v>37</v>
      </c>
      <c r="D8" s="131"/>
      <c r="E8" s="131"/>
      <c r="F8" s="131"/>
      <c r="G8" s="131"/>
      <c r="H8" s="131"/>
      <c r="I8" s="132"/>
      <c r="J8" s="139" t="s">
        <v>71</v>
      </c>
      <c r="K8" s="139" t="s">
        <v>70</v>
      </c>
      <c r="L8" s="141" t="s">
        <v>38</v>
      </c>
      <c r="M8" s="142" t="s">
        <v>69</v>
      </c>
      <c r="N8" s="141" t="s">
        <v>39</v>
      </c>
      <c r="O8" s="143" t="s">
        <v>40</v>
      </c>
      <c r="P8" s="146" t="s">
        <v>41</v>
      </c>
      <c r="Q8" s="143" t="s">
        <v>40</v>
      </c>
      <c r="R8" s="114" t="s">
        <v>42</v>
      </c>
      <c r="S8" s="115"/>
    </row>
    <row r="9" spans="1:20" x14ac:dyDescent="0.3">
      <c r="A9" s="128"/>
      <c r="B9" s="129"/>
      <c r="C9" s="133"/>
      <c r="D9" s="134"/>
      <c r="E9" s="134"/>
      <c r="F9" s="134"/>
      <c r="G9" s="134"/>
      <c r="H9" s="134"/>
      <c r="I9" s="135"/>
      <c r="J9" s="140"/>
      <c r="K9" s="140"/>
      <c r="L9" s="141"/>
      <c r="M9" s="142"/>
      <c r="N9" s="141"/>
      <c r="O9" s="144"/>
      <c r="P9" s="147"/>
      <c r="Q9" s="144"/>
      <c r="R9" s="116"/>
      <c r="S9" s="117"/>
    </row>
    <row r="10" spans="1:20" ht="3" customHeight="1" x14ac:dyDescent="0.3">
      <c r="A10" s="128"/>
      <c r="B10" s="129"/>
      <c r="C10" s="133"/>
      <c r="D10" s="134"/>
      <c r="E10" s="134"/>
      <c r="F10" s="134"/>
      <c r="G10" s="134"/>
      <c r="H10" s="134"/>
      <c r="I10" s="135"/>
      <c r="J10" s="140"/>
      <c r="K10" s="140"/>
      <c r="L10" s="141"/>
      <c r="M10" s="142"/>
      <c r="N10" s="141"/>
      <c r="O10" s="144"/>
      <c r="P10" s="147"/>
      <c r="Q10" s="144"/>
      <c r="R10" s="116"/>
      <c r="S10" s="117"/>
    </row>
    <row r="11" spans="1:20" ht="32.25" customHeight="1" x14ac:dyDescent="0.3">
      <c r="A11" s="128"/>
      <c r="B11" s="129"/>
      <c r="C11" s="133"/>
      <c r="D11" s="134"/>
      <c r="E11" s="134"/>
      <c r="F11" s="134"/>
      <c r="G11" s="134"/>
      <c r="H11" s="134"/>
      <c r="I11" s="135"/>
      <c r="J11" s="140"/>
      <c r="K11" s="140"/>
      <c r="L11" s="141"/>
      <c r="M11" s="142"/>
      <c r="N11" s="141"/>
      <c r="O11" s="144"/>
      <c r="P11" s="147"/>
      <c r="Q11" s="144"/>
      <c r="R11" s="116"/>
      <c r="S11" s="117"/>
    </row>
    <row r="12" spans="1:20" x14ac:dyDescent="0.3">
      <c r="A12" s="128"/>
      <c r="B12" s="129"/>
      <c r="C12" s="133"/>
      <c r="D12" s="134"/>
      <c r="E12" s="134"/>
      <c r="F12" s="134"/>
      <c r="G12" s="134"/>
      <c r="H12" s="134"/>
      <c r="I12" s="135"/>
      <c r="J12" s="140"/>
      <c r="K12" s="140"/>
      <c r="L12" s="141"/>
      <c r="M12" s="142"/>
      <c r="N12" s="141"/>
      <c r="O12" s="144"/>
      <c r="P12" s="147"/>
      <c r="Q12" s="144"/>
      <c r="R12" s="116"/>
      <c r="S12" s="117"/>
    </row>
    <row r="13" spans="1:20" ht="13.5" customHeight="1" x14ac:dyDescent="0.3">
      <c r="A13" s="128"/>
      <c r="B13" s="129"/>
      <c r="C13" s="136"/>
      <c r="D13" s="137"/>
      <c r="E13" s="137"/>
      <c r="F13" s="137"/>
      <c r="G13" s="137"/>
      <c r="H13" s="137"/>
      <c r="I13" s="138"/>
      <c r="J13" s="140"/>
      <c r="K13" s="140"/>
      <c r="L13" s="141"/>
      <c r="M13" s="142"/>
      <c r="N13" s="141"/>
      <c r="O13" s="145"/>
      <c r="P13" s="148"/>
      <c r="Q13" s="145"/>
      <c r="R13" s="116"/>
      <c r="S13" s="117"/>
    </row>
    <row r="14" spans="1:20" ht="20.100000000000001" customHeight="1" x14ac:dyDescent="0.3">
      <c r="A14" s="187">
        <v>1</v>
      </c>
      <c r="B14" s="188"/>
      <c r="C14" s="166" t="str">
        <f>Asistencias!B10</f>
        <v>Aguilera Cadena Maria Belen</v>
      </c>
      <c r="D14" s="167"/>
      <c r="E14" s="167"/>
      <c r="F14" s="167"/>
      <c r="G14" s="167"/>
      <c r="H14" s="167"/>
      <c r="I14" s="168"/>
      <c r="J14" s="40" t="e">
        <f>'Notas Detalladas'!M10</f>
        <v>#DIV/0!</v>
      </c>
      <c r="K14" s="40" t="e">
        <f>'Notas Detalladas'!X10</f>
        <v>#DIV/0!</v>
      </c>
      <c r="L14" s="9" t="e">
        <f>((J14*0.35)+(K14*0.35))</f>
        <v>#DIV/0!</v>
      </c>
      <c r="M14" s="8">
        <v>0</v>
      </c>
      <c r="N14" s="9">
        <f>M14*0.3</f>
        <v>0</v>
      </c>
      <c r="O14" s="9" t="e">
        <f>IF(AND((L14+N14)&gt;=6.5,(L14+N14)&lt;=6.99),ROUNDUP((L14+N14),0),(L14+N14))</f>
        <v>#DIV/0!</v>
      </c>
      <c r="P14" s="10"/>
      <c r="Q14" s="11" t="e">
        <f>_xlfn.IFS(O14&gt;=7,O14,O14&lt;7,(O14+P14)/2,J14:O14,"SN - R")</f>
        <v>#DIV/0!</v>
      </c>
      <c r="R14" s="169"/>
      <c r="S14" s="170"/>
    </row>
    <row r="15" spans="1:20" ht="20.100000000000001" customHeight="1" x14ac:dyDescent="0.3">
      <c r="A15" s="187">
        <v>2</v>
      </c>
      <c r="B15" s="188"/>
      <c r="C15" s="166" t="str">
        <f>Asistencias!B11</f>
        <v>Aguilera Cadena Myriam Alexandra</v>
      </c>
      <c r="D15" s="167"/>
      <c r="E15" s="167"/>
      <c r="F15" s="167"/>
      <c r="G15" s="167"/>
      <c r="H15" s="167"/>
      <c r="I15" s="168"/>
      <c r="J15" s="40" t="e">
        <f>'Notas Detalladas'!M11</f>
        <v>#DIV/0!</v>
      </c>
      <c r="K15" s="40" t="e">
        <f>'Notas Detalladas'!X11</f>
        <v>#DIV/0!</v>
      </c>
      <c r="L15" s="9" t="e">
        <f t="shared" ref="L15:L19" si="0">((J15*0.35)+(K15*0.35))</f>
        <v>#DIV/0!</v>
      </c>
      <c r="M15" s="8">
        <v>0</v>
      </c>
      <c r="N15" s="9">
        <f t="shared" ref="N15:N19" si="1">M15*0.3</f>
        <v>0</v>
      </c>
      <c r="O15" s="9" t="e">
        <f t="shared" ref="O15:O19" si="2">IF(AND((L15+N15)&gt;=6.5,(L15+N15)&lt;=6.99),ROUNDUP((L15+N15),0),(L15+N15))</f>
        <v>#DIV/0!</v>
      </c>
      <c r="P15" s="10"/>
      <c r="Q15" s="11" t="e">
        <f t="shared" ref="Q15:Q19" si="3">_xlfn.IFS(O15&gt;=7,O15,O15&lt;7,(O15+P15)/2,J15:O15,"SN - R")</f>
        <v>#DIV/0!</v>
      </c>
      <c r="R15" s="171"/>
      <c r="S15" s="172"/>
    </row>
    <row r="16" spans="1:20" ht="20.100000000000001" customHeight="1" x14ac:dyDescent="0.3">
      <c r="A16" s="187">
        <v>3</v>
      </c>
      <c r="B16" s="188"/>
      <c r="C16" s="166" t="str">
        <f>Asistencias!B12</f>
        <v>Flores Flores Daniela Lizeth</v>
      </c>
      <c r="D16" s="167"/>
      <c r="E16" s="167"/>
      <c r="F16" s="167"/>
      <c r="G16" s="167"/>
      <c r="H16" s="167"/>
      <c r="I16" s="168"/>
      <c r="J16" s="40" t="e">
        <f>'Notas Detalladas'!M12</f>
        <v>#DIV/0!</v>
      </c>
      <c r="K16" s="40" t="e">
        <f>'Notas Detalladas'!X12</f>
        <v>#DIV/0!</v>
      </c>
      <c r="L16" s="9" t="e">
        <f t="shared" si="0"/>
        <v>#DIV/0!</v>
      </c>
      <c r="M16" s="8">
        <v>0</v>
      </c>
      <c r="N16" s="9">
        <f t="shared" si="1"/>
        <v>0</v>
      </c>
      <c r="O16" s="9" t="e">
        <f t="shared" si="2"/>
        <v>#DIV/0!</v>
      </c>
      <c r="P16" s="10"/>
      <c r="Q16" s="11" t="e">
        <f t="shared" si="3"/>
        <v>#DIV/0!</v>
      </c>
      <c r="R16" s="171"/>
      <c r="S16" s="172"/>
    </row>
    <row r="17" spans="1:19" ht="20.100000000000001" customHeight="1" x14ac:dyDescent="0.3">
      <c r="A17" s="187">
        <v>4</v>
      </c>
      <c r="B17" s="188"/>
      <c r="C17" s="166" t="str">
        <f>Asistencias!B13</f>
        <v>Herrera Ordoñez Gladys Maruja</v>
      </c>
      <c r="D17" s="167"/>
      <c r="E17" s="167"/>
      <c r="F17" s="167"/>
      <c r="G17" s="167"/>
      <c r="H17" s="167"/>
      <c r="I17" s="168"/>
      <c r="J17" s="40" t="e">
        <f>'Notas Detalladas'!M13</f>
        <v>#DIV/0!</v>
      </c>
      <c r="K17" s="40" t="e">
        <f>'Notas Detalladas'!X13</f>
        <v>#DIV/0!</v>
      </c>
      <c r="L17" s="9" t="e">
        <f t="shared" si="0"/>
        <v>#DIV/0!</v>
      </c>
      <c r="M17" s="8">
        <v>0</v>
      </c>
      <c r="N17" s="9">
        <f t="shared" si="1"/>
        <v>0</v>
      </c>
      <c r="O17" s="9" t="e">
        <f t="shared" si="2"/>
        <v>#DIV/0!</v>
      </c>
      <c r="P17" s="10"/>
      <c r="Q17" s="11" t="e">
        <f t="shared" si="3"/>
        <v>#DIV/0!</v>
      </c>
      <c r="R17" s="171"/>
      <c r="S17" s="172"/>
    </row>
    <row r="18" spans="1:19" ht="20.100000000000001" customHeight="1" x14ac:dyDescent="0.3">
      <c r="A18" s="187">
        <v>5</v>
      </c>
      <c r="B18" s="188"/>
      <c r="C18" s="166" t="str">
        <f>Asistencias!B14</f>
        <v>Onofre Trujillo Vianca Daniela</v>
      </c>
      <c r="D18" s="167"/>
      <c r="E18" s="167"/>
      <c r="F18" s="167"/>
      <c r="G18" s="167"/>
      <c r="H18" s="167"/>
      <c r="I18" s="168"/>
      <c r="J18" s="40" t="e">
        <f>'Notas Detalladas'!M14</f>
        <v>#DIV/0!</v>
      </c>
      <c r="K18" s="40" t="e">
        <f>'Notas Detalladas'!X14</f>
        <v>#DIV/0!</v>
      </c>
      <c r="L18" s="9" t="e">
        <f t="shared" si="0"/>
        <v>#DIV/0!</v>
      </c>
      <c r="M18" s="8">
        <v>0</v>
      </c>
      <c r="N18" s="9">
        <f t="shared" si="1"/>
        <v>0</v>
      </c>
      <c r="O18" s="9" t="e">
        <f t="shared" si="2"/>
        <v>#DIV/0!</v>
      </c>
      <c r="P18" s="10"/>
      <c r="Q18" s="11" t="e">
        <f t="shared" si="3"/>
        <v>#DIV/0!</v>
      </c>
      <c r="R18" s="171"/>
      <c r="S18" s="172"/>
    </row>
    <row r="19" spans="1:19" ht="20.100000000000001" customHeight="1" x14ac:dyDescent="0.3">
      <c r="A19" s="187">
        <v>6</v>
      </c>
      <c r="B19" s="188"/>
      <c r="C19" s="166" t="str">
        <f>Asistencias!B15</f>
        <v>Palacios Muñoz Gloria Marjorie</v>
      </c>
      <c r="D19" s="167"/>
      <c r="E19" s="167"/>
      <c r="F19" s="167"/>
      <c r="G19" s="167"/>
      <c r="H19" s="167"/>
      <c r="I19" s="168"/>
      <c r="J19" s="40" t="e">
        <f>'Notas Detalladas'!M15</f>
        <v>#DIV/0!</v>
      </c>
      <c r="K19" s="40" t="e">
        <f>'Notas Detalladas'!X15</f>
        <v>#DIV/0!</v>
      </c>
      <c r="L19" s="9" t="e">
        <f t="shared" si="0"/>
        <v>#DIV/0!</v>
      </c>
      <c r="M19" s="8">
        <v>0</v>
      </c>
      <c r="N19" s="9">
        <f t="shared" si="1"/>
        <v>0</v>
      </c>
      <c r="O19" s="9" t="e">
        <f t="shared" si="2"/>
        <v>#DIV/0!</v>
      </c>
      <c r="P19" s="10"/>
      <c r="Q19" s="11" t="e">
        <f t="shared" si="3"/>
        <v>#DIV/0!</v>
      </c>
      <c r="R19" s="171"/>
      <c r="S19" s="172"/>
    </row>
    <row r="20" spans="1:19" ht="20.100000000000001" customHeight="1" x14ac:dyDescent="0.3">
      <c r="A20" s="173"/>
      <c r="B20" s="174"/>
      <c r="C20" s="175"/>
      <c r="D20" s="176"/>
      <c r="E20" s="176"/>
      <c r="F20" s="176"/>
      <c r="G20" s="176"/>
      <c r="H20" s="176"/>
      <c r="I20" s="177"/>
      <c r="J20" s="46"/>
      <c r="K20" s="46"/>
      <c r="L20" s="47"/>
      <c r="M20" s="46"/>
      <c r="N20" s="47"/>
      <c r="O20" s="47"/>
      <c r="P20" s="48"/>
      <c r="Q20" s="49"/>
      <c r="R20" s="178"/>
      <c r="S20" s="179"/>
    </row>
    <row r="21" spans="1:19" ht="20.100000000000001" customHeight="1" x14ac:dyDescent="0.3">
      <c r="A21" s="173"/>
      <c r="B21" s="174"/>
      <c r="C21" s="175"/>
      <c r="D21" s="176"/>
      <c r="E21" s="176"/>
      <c r="F21" s="176"/>
      <c r="G21" s="176"/>
      <c r="H21" s="176"/>
      <c r="I21" s="177"/>
      <c r="J21" s="46"/>
      <c r="K21" s="46"/>
      <c r="L21" s="47"/>
      <c r="M21" s="46"/>
      <c r="N21" s="47"/>
      <c r="O21" s="47"/>
      <c r="P21" s="184"/>
      <c r="Q21" s="49"/>
      <c r="R21" s="185"/>
      <c r="S21" s="186"/>
    </row>
    <row r="22" spans="1:19" ht="20.100000000000001" customHeight="1" x14ac:dyDescent="0.3">
      <c r="A22" s="173"/>
      <c r="B22" s="174"/>
      <c r="C22" s="175"/>
      <c r="D22" s="176"/>
      <c r="E22" s="176"/>
      <c r="F22" s="176"/>
      <c r="G22" s="176"/>
      <c r="H22" s="176"/>
      <c r="I22" s="177"/>
      <c r="J22" s="46"/>
      <c r="K22" s="46"/>
      <c r="L22" s="47"/>
      <c r="M22" s="46"/>
      <c r="N22" s="47"/>
      <c r="O22" s="47"/>
      <c r="P22" s="48"/>
      <c r="Q22" s="49"/>
      <c r="R22" s="178"/>
      <c r="S22" s="179"/>
    </row>
    <row r="23" spans="1:19" ht="20.100000000000001" customHeight="1" x14ac:dyDescent="0.3">
      <c r="A23" s="173"/>
      <c r="B23" s="174"/>
      <c r="C23" s="175"/>
      <c r="D23" s="176"/>
      <c r="E23" s="176"/>
      <c r="F23" s="176"/>
      <c r="G23" s="176"/>
      <c r="H23" s="176"/>
      <c r="I23" s="177"/>
      <c r="J23" s="46"/>
      <c r="K23" s="46"/>
      <c r="L23" s="47"/>
      <c r="M23" s="46"/>
      <c r="N23" s="47"/>
      <c r="O23" s="47"/>
      <c r="P23" s="184"/>
      <c r="Q23" s="49"/>
      <c r="R23" s="185"/>
      <c r="S23" s="186"/>
    </row>
    <row r="24" spans="1:19" ht="20.100000000000001" customHeight="1" x14ac:dyDescent="0.3">
      <c r="A24" s="173"/>
      <c r="B24" s="174"/>
      <c r="C24" s="175"/>
      <c r="D24" s="176"/>
      <c r="E24" s="176"/>
      <c r="F24" s="176"/>
      <c r="G24" s="176"/>
      <c r="H24" s="176"/>
      <c r="I24" s="177"/>
      <c r="J24" s="46"/>
      <c r="K24" s="46"/>
      <c r="L24" s="47"/>
      <c r="M24" s="46"/>
      <c r="N24" s="47"/>
      <c r="O24" s="47"/>
      <c r="P24" s="48"/>
      <c r="Q24" s="49"/>
      <c r="R24" s="178"/>
      <c r="S24" s="179"/>
    </row>
    <row r="25" spans="1:19" ht="20.100000000000001" customHeight="1" x14ac:dyDescent="0.3">
      <c r="A25" s="173"/>
      <c r="B25" s="174"/>
      <c r="C25" s="175"/>
      <c r="D25" s="176"/>
      <c r="E25" s="176"/>
      <c r="F25" s="176"/>
      <c r="G25" s="176"/>
      <c r="H25" s="176"/>
      <c r="I25" s="177"/>
      <c r="J25" s="46"/>
      <c r="K25" s="46"/>
      <c r="L25" s="47"/>
      <c r="M25" s="46"/>
      <c r="N25" s="47"/>
      <c r="O25" s="47"/>
      <c r="P25" s="48"/>
      <c r="Q25" s="49"/>
      <c r="R25" s="178"/>
      <c r="S25" s="179"/>
    </row>
    <row r="26" spans="1:19" ht="20.100000000000001" customHeight="1" x14ac:dyDescent="0.3">
      <c r="A26" s="173"/>
      <c r="B26" s="174"/>
      <c r="C26" s="175"/>
      <c r="D26" s="176"/>
      <c r="E26" s="176"/>
      <c r="F26" s="176"/>
      <c r="G26" s="176"/>
      <c r="H26" s="176"/>
      <c r="I26" s="177"/>
      <c r="J26" s="46"/>
      <c r="K26" s="46"/>
      <c r="L26" s="47"/>
      <c r="M26" s="46"/>
      <c r="N26" s="47"/>
      <c r="O26" s="47"/>
      <c r="P26" s="48"/>
      <c r="Q26" s="49"/>
      <c r="R26" s="178"/>
      <c r="S26" s="179"/>
    </row>
    <row r="27" spans="1:19" ht="20.100000000000001" customHeight="1" x14ac:dyDescent="0.3">
      <c r="A27" s="173"/>
      <c r="B27" s="174"/>
      <c r="C27" s="175"/>
      <c r="D27" s="176"/>
      <c r="E27" s="176"/>
      <c r="F27" s="176"/>
      <c r="G27" s="176"/>
      <c r="H27" s="176"/>
      <c r="I27" s="177"/>
      <c r="J27" s="46"/>
      <c r="K27" s="46"/>
      <c r="L27" s="47"/>
      <c r="M27" s="46"/>
      <c r="N27" s="47"/>
      <c r="O27" s="47"/>
      <c r="P27" s="48"/>
      <c r="Q27" s="49"/>
      <c r="R27" s="178"/>
      <c r="S27" s="179"/>
    </row>
    <row r="28" spans="1:19" ht="20.100000000000001" customHeight="1" x14ac:dyDescent="0.3">
      <c r="A28" s="173"/>
      <c r="B28" s="174"/>
      <c r="C28" s="175"/>
      <c r="D28" s="176"/>
      <c r="E28" s="176"/>
      <c r="F28" s="176"/>
      <c r="G28" s="176"/>
      <c r="H28" s="176"/>
      <c r="I28" s="177"/>
      <c r="J28" s="46"/>
      <c r="K28" s="46"/>
      <c r="L28" s="47"/>
      <c r="M28" s="46"/>
      <c r="N28" s="47"/>
      <c r="O28" s="47"/>
      <c r="P28" s="48"/>
      <c r="Q28" s="49"/>
      <c r="R28" s="178"/>
      <c r="S28" s="179"/>
    </row>
    <row r="29" spans="1:19" ht="20.100000000000001" customHeight="1" x14ac:dyDescent="0.3">
      <c r="A29" s="173"/>
      <c r="B29" s="174"/>
      <c r="C29" s="175"/>
      <c r="D29" s="176"/>
      <c r="E29" s="176"/>
      <c r="F29" s="176"/>
      <c r="G29" s="176"/>
      <c r="H29" s="176"/>
      <c r="I29" s="177"/>
      <c r="J29" s="46"/>
      <c r="K29" s="46"/>
      <c r="L29" s="47"/>
      <c r="M29" s="46"/>
      <c r="N29" s="47"/>
      <c r="O29" s="47"/>
      <c r="P29" s="48"/>
      <c r="Q29" s="49"/>
      <c r="R29" s="178"/>
      <c r="S29" s="179"/>
    </row>
    <row r="30" spans="1:19" ht="20.100000000000001" customHeight="1" x14ac:dyDescent="0.3">
      <c r="A30" s="173"/>
      <c r="B30" s="174"/>
      <c r="C30" s="175"/>
      <c r="D30" s="176"/>
      <c r="E30" s="176"/>
      <c r="F30" s="176"/>
      <c r="G30" s="176"/>
      <c r="H30" s="176"/>
      <c r="I30" s="177"/>
      <c r="J30" s="46"/>
      <c r="K30" s="46"/>
      <c r="L30" s="47"/>
      <c r="M30" s="46"/>
      <c r="N30" s="47"/>
      <c r="O30" s="47"/>
      <c r="P30" s="48"/>
      <c r="Q30" s="49"/>
      <c r="R30" s="178"/>
      <c r="S30" s="179"/>
    </row>
    <row r="31" spans="1:19" ht="20.100000000000001" customHeight="1" x14ac:dyDescent="0.3">
      <c r="A31" s="173"/>
      <c r="B31" s="174"/>
      <c r="C31" s="175"/>
      <c r="D31" s="176"/>
      <c r="E31" s="176"/>
      <c r="F31" s="176"/>
      <c r="G31" s="176"/>
      <c r="H31" s="176"/>
      <c r="I31" s="177"/>
      <c r="J31" s="46"/>
      <c r="K31" s="46"/>
      <c r="L31" s="47"/>
      <c r="M31" s="46"/>
      <c r="N31" s="47"/>
      <c r="O31" s="47"/>
      <c r="P31" s="48"/>
      <c r="Q31" s="49"/>
      <c r="R31" s="178"/>
      <c r="S31" s="179"/>
    </row>
    <row r="32" spans="1:19" ht="20.100000000000001" customHeight="1" x14ac:dyDescent="0.3">
      <c r="A32" s="173"/>
      <c r="B32" s="174"/>
      <c r="C32" s="175"/>
      <c r="D32" s="176"/>
      <c r="E32" s="176"/>
      <c r="F32" s="176"/>
      <c r="G32" s="176"/>
      <c r="H32" s="176"/>
      <c r="I32" s="177"/>
      <c r="J32" s="46"/>
      <c r="K32" s="46"/>
      <c r="L32" s="47"/>
      <c r="M32" s="46"/>
      <c r="N32" s="47"/>
      <c r="O32" s="47"/>
      <c r="P32" s="48"/>
      <c r="Q32" s="49"/>
      <c r="R32" s="178"/>
      <c r="S32" s="179"/>
    </row>
    <row r="33" spans="1:19" x14ac:dyDescent="0.3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</row>
    <row r="34" spans="1:19" ht="37.5" customHeight="1" x14ac:dyDescent="0.3">
      <c r="A34" s="181" t="s">
        <v>53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</row>
  </sheetData>
  <mergeCells count="80">
    <mergeCell ref="A33:S33"/>
    <mergeCell ref="A34:S34"/>
    <mergeCell ref="A32:B32"/>
    <mergeCell ref="C32:I32"/>
    <mergeCell ref="R32:S32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</mergeCells>
  <conditionalFormatting sqref="R14:S32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2025-06-16T16:19:10Z</cp:lastPrinted>
  <dcterms:created xsi:type="dcterms:W3CDTF">2023-07-20T17:00:56Z</dcterms:created>
  <dcterms:modified xsi:type="dcterms:W3CDTF">2025-06-16T16:19:18Z</dcterms:modified>
</cp:coreProperties>
</file>